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65368" windowWidth="19320" windowHeight="12240" activeTab="0"/>
  </bookViews>
  <sheets>
    <sheet name="sample Budget" sheetId="1" r:id="rId1"/>
  </sheets>
  <definedNames>
    <definedName name="Employers">'sample Budget'!$B$63</definedName>
    <definedName name="ExchUKP">'sample Budget'!#REF!</definedName>
    <definedName name="ExchUSD">'sample Budget'!$B$62</definedName>
  </definedNames>
  <calcPr fullCalcOnLoad="1"/>
</workbook>
</file>

<file path=xl/comments1.xml><?xml version="1.0" encoding="utf-8"?>
<comments xmlns="http://schemas.openxmlformats.org/spreadsheetml/2006/main">
  <authors>
    <author>Emmanuelle Denis</author>
  </authors>
  <commentList>
    <comment ref="B4" authorId="0">
      <text>
        <r>
          <rPr>
            <b/>
            <sz val="10"/>
            <rFont val="Tahoma"/>
            <family val="2"/>
          </rPr>
          <t>Enter unit costs, as appropriate</t>
        </r>
        <r>
          <rPr>
            <sz val="10"/>
            <rFont val="Tahoma"/>
            <family val="2"/>
          </rPr>
          <t xml:space="preserve">
</t>
        </r>
      </text>
    </comment>
    <comment ref="C4" authorId="0">
      <text>
        <r>
          <rPr>
            <b/>
            <sz val="10"/>
            <rFont val="Tahoma"/>
            <family val="2"/>
          </rPr>
          <t>Enter units, as appropriate</t>
        </r>
      </text>
    </comment>
    <comment ref="B62" authorId="0">
      <text>
        <r>
          <rPr>
            <b/>
            <sz val="10"/>
            <rFont val="Tahoma"/>
            <family val="0"/>
          </rPr>
          <t>Enter correct exchange rate</t>
        </r>
        <r>
          <rPr>
            <sz val="10"/>
            <rFont val="Tahoma"/>
            <family val="0"/>
          </rPr>
          <t xml:space="preserve">
</t>
        </r>
      </text>
    </comment>
    <comment ref="B63" authorId="0">
      <text>
        <r>
          <rPr>
            <b/>
            <sz val="10"/>
            <rFont val="Tahoma"/>
            <family val="0"/>
          </rPr>
          <t>Enter correct employer's cost, if applicable</t>
        </r>
        <r>
          <rPr>
            <sz val="10"/>
            <rFont val="Tahoma"/>
            <family val="0"/>
          </rPr>
          <t xml:space="preserve">
</t>
        </r>
      </text>
    </comment>
    <comment ref="B57" authorId="0">
      <text>
        <r>
          <rPr>
            <b/>
            <sz val="10"/>
            <rFont val="Tahoma"/>
            <family val="2"/>
          </rPr>
          <t>adjust indirect rate, as required</t>
        </r>
        <r>
          <rPr>
            <sz val="10"/>
            <rFont val="Tahoma"/>
            <family val="2"/>
          </rPr>
          <t xml:space="preserve">
</t>
        </r>
      </text>
    </comment>
  </commentList>
</comments>
</file>

<file path=xl/sharedStrings.xml><?xml version="1.0" encoding="utf-8"?>
<sst xmlns="http://schemas.openxmlformats.org/spreadsheetml/2006/main" count="59" uniqueCount="59">
  <si>
    <t>Item</t>
  </si>
  <si>
    <t>Laptop computer</t>
  </si>
  <si>
    <t>Staff Costs</t>
  </si>
  <si>
    <t>Study coordinator</t>
  </si>
  <si>
    <t>Fieldworker</t>
  </si>
  <si>
    <t xml:space="preserve">Data manager </t>
  </si>
  <si>
    <t>Equipment</t>
  </si>
  <si>
    <t>Vehicle costs</t>
  </si>
  <si>
    <t>No/units/ staff months</t>
  </si>
  <si>
    <t>Total direct costs</t>
  </si>
  <si>
    <t>Total cost</t>
  </si>
  <si>
    <t>Proposed Budget</t>
  </si>
  <si>
    <t>Unit cost (local currency)</t>
  </si>
  <si>
    <t>Amount (local currency)</t>
  </si>
  <si>
    <t>Exchange local/$</t>
  </si>
  <si>
    <t>Study drug</t>
  </si>
  <si>
    <t>Lab technician</t>
  </si>
  <si>
    <t>Patient costs</t>
  </si>
  <si>
    <t>Hospitalization</t>
  </si>
  <si>
    <t>Medical consumables</t>
  </si>
  <si>
    <t>Operational cost</t>
  </si>
  <si>
    <t>Laboratory tests</t>
  </si>
  <si>
    <t>Haematology (includes FBC CD4 &amp; CD8)</t>
  </si>
  <si>
    <t xml:space="preserve">Chemistry </t>
  </si>
  <si>
    <t>Serology (HIV, Hep A, B &amp;C)</t>
  </si>
  <si>
    <t>Urinalysis (Forbiden metabolites)</t>
  </si>
  <si>
    <t>PK samples</t>
  </si>
  <si>
    <t>Pregnancy test</t>
  </si>
  <si>
    <t xml:space="preserve">Pharmacist </t>
  </si>
  <si>
    <t>ICT Support</t>
  </si>
  <si>
    <t>Statistician</t>
  </si>
  <si>
    <t>Co-Investigator</t>
  </si>
  <si>
    <t>Participant compensation</t>
  </si>
  <si>
    <t>i-STAT analysers</t>
  </si>
  <si>
    <t>Telephone</t>
  </si>
  <si>
    <t>Internet</t>
  </si>
  <si>
    <t>Courrier costs</t>
  </si>
  <si>
    <t>NP culture and identification</t>
  </si>
  <si>
    <t>Pneumococcal serotyping</t>
  </si>
  <si>
    <t>HIN serotyping</t>
  </si>
  <si>
    <t>ELISA (10 ST)</t>
  </si>
  <si>
    <t xml:space="preserve">OPA (3 ST on 30 subjects) </t>
  </si>
  <si>
    <t>PBMC characterization</t>
  </si>
  <si>
    <t xml:space="preserve">NP swab molecular analysis </t>
  </si>
  <si>
    <t>Participant follow-up</t>
  </si>
  <si>
    <t>Staff Training</t>
  </si>
  <si>
    <t>Stationery</t>
  </si>
  <si>
    <t>Frozen freight swabs</t>
  </si>
  <si>
    <t>Frozen freight sera (x 2)</t>
  </si>
  <si>
    <t>Assumptions</t>
  </si>
  <si>
    <t>employers cost</t>
  </si>
  <si>
    <t>% effort</t>
  </si>
  <si>
    <t>Amount (US$)</t>
  </si>
  <si>
    <t>Principal Investigator</t>
  </si>
  <si>
    <t>Research Nurse</t>
  </si>
  <si>
    <t>Laboratory desktop</t>
  </si>
  <si>
    <t>Notes</t>
  </si>
  <si>
    <t>Indirect rate</t>
  </si>
  <si>
    <t>Notes: This template document has been freely provided by The Global Health Network. Please reference The Global Health Network when you use it, and share your own materials in exchange. www.theglobalhealthnetwork.org.   Fill in the blue shaded cells with the appropriate values. Enter the correct exchange rate in the 'Assumptions' section at the bottom of the sheet. Add or remove staff, equipement, lab tests, patient costs and operational costs, as required. Indirect costs of 15% are included, adjust as necessary. An employer's cost of 25% has been added in the 'Assumptions' section, adjust or remove if necessary.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</si>
</sst>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s>
  <fonts count="42">
    <font>
      <sz val="12"/>
      <color theme="1"/>
      <name val="Verdana"/>
      <family val="2"/>
    </font>
    <font>
      <sz val="12"/>
      <color indexed="8"/>
      <name val="Verdana"/>
      <family val="2"/>
    </font>
    <font>
      <b/>
      <sz val="15"/>
      <color indexed="56"/>
      <name val="Verdana"/>
      <family val="2"/>
    </font>
    <font>
      <b/>
      <sz val="13"/>
      <color indexed="56"/>
      <name val="Verdana"/>
      <family val="2"/>
    </font>
    <font>
      <b/>
      <sz val="11"/>
      <color indexed="56"/>
      <name val="Verdana"/>
      <family val="2"/>
    </font>
    <font>
      <sz val="12"/>
      <color indexed="20"/>
      <name val="Verdana"/>
      <family val="2"/>
    </font>
    <font>
      <sz val="8"/>
      <name val="Verdana"/>
      <family val="2"/>
    </font>
    <font>
      <u val="single"/>
      <sz val="12"/>
      <color indexed="12"/>
      <name val="Verdana"/>
      <family val="2"/>
    </font>
    <font>
      <u val="single"/>
      <sz val="12"/>
      <color indexed="61"/>
      <name val="Verdana"/>
      <family val="2"/>
    </font>
    <font>
      <sz val="10"/>
      <name val="Tahoma"/>
      <family val="2"/>
    </font>
    <font>
      <b/>
      <sz val="10"/>
      <name val="Tahoma"/>
      <family val="2"/>
    </font>
    <font>
      <b/>
      <sz val="12"/>
      <color indexed="8"/>
      <name val="Arial"/>
      <family val="2"/>
    </font>
    <font>
      <b/>
      <sz val="11"/>
      <color indexed="8"/>
      <name val="Arial"/>
      <family val="2"/>
    </font>
    <font>
      <sz val="11"/>
      <color indexed="8"/>
      <name val="Arial"/>
      <family val="2"/>
    </font>
    <font>
      <b/>
      <sz val="10"/>
      <name val="Arial"/>
      <family val="2"/>
    </font>
    <font>
      <sz val="12"/>
      <color indexed="9"/>
      <name val="Verdana"/>
      <family val="2"/>
    </font>
    <font>
      <b/>
      <sz val="12"/>
      <color indexed="52"/>
      <name val="Verdana"/>
      <family val="2"/>
    </font>
    <font>
      <b/>
      <sz val="12"/>
      <color indexed="9"/>
      <name val="Verdana"/>
      <family val="2"/>
    </font>
    <font>
      <i/>
      <sz val="12"/>
      <color indexed="23"/>
      <name val="Verdana"/>
      <family val="2"/>
    </font>
    <font>
      <sz val="12"/>
      <color indexed="17"/>
      <name val="Verdana"/>
      <family val="2"/>
    </font>
    <font>
      <sz val="12"/>
      <color indexed="62"/>
      <name val="Verdana"/>
      <family val="2"/>
    </font>
    <font>
      <sz val="12"/>
      <color indexed="52"/>
      <name val="Verdana"/>
      <family val="2"/>
    </font>
    <font>
      <sz val="12"/>
      <color indexed="60"/>
      <name val="Verdana"/>
      <family val="2"/>
    </font>
    <font>
      <b/>
      <sz val="12"/>
      <color indexed="63"/>
      <name val="Verdana"/>
      <family val="2"/>
    </font>
    <font>
      <b/>
      <sz val="18"/>
      <color indexed="56"/>
      <name val="Cambria"/>
      <family val="2"/>
    </font>
    <font>
      <b/>
      <sz val="12"/>
      <color indexed="8"/>
      <name val="Verdana"/>
      <family val="2"/>
    </font>
    <font>
      <sz val="12"/>
      <color indexed="10"/>
      <name val="Verdana"/>
      <family val="2"/>
    </font>
    <font>
      <sz val="12"/>
      <color indexed="8"/>
      <name val="Arial"/>
      <family val="2"/>
    </font>
    <font>
      <sz val="12"/>
      <color theme="0"/>
      <name val="Verdana"/>
      <family val="2"/>
    </font>
    <font>
      <b/>
      <sz val="12"/>
      <color rgb="FFFA7D00"/>
      <name val="Verdana"/>
      <family val="2"/>
    </font>
    <font>
      <b/>
      <sz val="12"/>
      <color theme="0"/>
      <name val="Verdana"/>
      <family val="2"/>
    </font>
    <font>
      <i/>
      <sz val="12"/>
      <color rgb="FF7F7F7F"/>
      <name val="Verdana"/>
      <family val="2"/>
    </font>
    <font>
      <sz val="12"/>
      <color rgb="FF006100"/>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b/>
      <sz val="12"/>
      <color theme="1"/>
      <name val="Verdana"/>
      <family val="2"/>
    </font>
    <font>
      <sz val="12"/>
      <color rgb="FFFF0000"/>
      <name val="Verdana"/>
      <family val="2"/>
    </font>
    <font>
      <sz val="12"/>
      <color theme="1"/>
      <name val="Arial"/>
      <family val="2"/>
    </font>
    <font>
      <sz val="11"/>
      <color theme="1"/>
      <name val="Arial"/>
      <family val="2"/>
    </font>
    <font>
      <b/>
      <sz val="8"/>
      <name val="Verdan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5"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6"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33" fillId="27" borderId="1" applyNumberFormat="0" applyAlignment="0" applyProtection="0"/>
    <xf numFmtId="0" fontId="34" fillId="0" borderId="6" applyNumberFormat="0" applyFill="0" applyAlignment="0" applyProtection="0"/>
    <xf numFmtId="0" fontId="35" fillId="28" borderId="0" applyNumberFormat="0" applyBorder="0" applyAlignment="0" applyProtection="0"/>
    <xf numFmtId="0" fontId="1" fillId="29" borderId="7" applyNumberFormat="0" applyFont="0" applyAlignment="0" applyProtection="0"/>
    <xf numFmtId="0" fontId="36" fillId="24"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5">
    <xf numFmtId="0" fontId="0" fillId="0" borderId="0" xfId="0" applyAlignment="1">
      <alignment/>
    </xf>
    <xf numFmtId="0" fontId="11" fillId="0" borderId="0" xfId="0" applyFont="1" applyAlignment="1">
      <alignment wrapText="1"/>
    </xf>
    <xf numFmtId="173" fontId="39" fillId="30" borderId="0" xfId="42" applyNumberFormat="1" applyFont="1" applyFill="1" applyAlignment="1">
      <alignment horizontal="right" wrapText="1"/>
    </xf>
    <xf numFmtId="173" fontId="39" fillId="31" borderId="0" xfId="42" applyNumberFormat="1" applyFont="1" applyFill="1" applyAlignment="1">
      <alignment horizontal="right" wrapText="1"/>
    </xf>
    <xf numFmtId="173" fontId="39" fillId="0" borderId="0" xfId="42" applyNumberFormat="1" applyFont="1" applyAlignment="1">
      <alignment horizontal="right" wrapText="1"/>
    </xf>
    <xf numFmtId="0" fontId="39" fillId="0" borderId="0" xfId="0" applyFont="1" applyAlignment="1">
      <alignment wrapText="1"/>
    </xf>
    <xf numFmtId="0" fontId="12" fillId="0" borderId="0" xfId="0" applyFont="1" applyAlignment="1">
      <alignment wrapText="1"/>
    </xf>
    <xf numFmtId="173" fontId="40" fillId="30" borderId="0" xfId="42" applyNumberFormat="1" applyFont="1" applyFill="1" applyAlignment="1">
      <alignment horizontal="right" wrapText="1"/>
    </xf>
    <xf numFmtId="173" fontId="40" fillId="31" borderId="0" xfId="42" applyNumberFormat="1" applyFont="1" applyFill="1" applyAlignment="1">
      <alignment horizontal="right" wrapText="1"/>
    </xf>
    <xf numFmtId="173" fontId="40" fillId="0" borderId="0" xfId="42" applyNumberFormat="1" applyFont="1" applyAlignment="1">
      <alignment horizontal="right" wrapText="1"/>
    </xf>
    <xf numFmtId="0" fontId="13" fillId="0" borderId="0" xfId="0" applyFont="1" applyAlignment="1">
      <alignment wrapText="1"/>
    </xf>
    <xf numFmtId="0" fontId="40" fillId="0" borderId="0" xfId="0" applyFont="1" applyAlignment="1">
      <alignment wrapText="1"/>
    </xf>
    <xf numFmtId="0" fontId="40" fillId="30" borderId="0" xfId="0" applyFont="1" applyFill="1" applyAlignment="1">
      <alignment horizontal="right" wrapText="1"/>
    </xf>
    <xf numFmtId="0" fontId="13" fillId="0" borderId="0" xfId="0" applyFont="1" applyFill="1" applyAlignment="1">
      <alignment wrapText="1"/>
    </xf>
    <xf numFmtId="0" fontId="12" fillId="24" borderId="10" xfId="0" applyFont="1" applyFill="1" applyBorder="1" applyAlignment="1">
      <alignment wrapText="1"/>
    </xf>
    <xf numFmtId="0" fontId="40" fillId="24" borderId="10" xfId="0" applyFont="1" applyFill="1" applyBorder="1" applyAlignment="1">
      <alignment wrapText="1"/>
    </xf>
    <xf numFmtId="173" fontId="40" fillId="24" borderId="10" xfId="42" applyNumberFormat="1" applyFont="1" applyFill="1" applyBorder="1" applyAlignment="1">
      <alignment wrapText="1"/>
    </xf>
    <xf numFmtId="173" fontId="40" fillId="24" borderId="10" xfId="0" applyNumberFormat="1" applyFont="1" applyFill="1" applyBorder="1" applyAlignment="1">
      <alignment horizontal="right" wrapText="1"/>
    </xf>
    <xf numFmtId="0" fontId="39" fillId="0" borderId="0" xfId="0" applyFont="1" applyAlignment="1">
      <alignment/>
    </xf>
    <xf numFmtId="0" fontId="12" fillId="24" borderId="11" xfId="0" applyFont="1" applyFill="1" applyBorder="1" applyAlignment="1">
      <alignment wrapText="1"/>
    </xf>
    <xf numFmtId="0" fontId="40" fillId="24" borderId="11" xfId="0" applyFont="1" applyFill="1" applyBorder="1" applyAlignment="1">
      <alignment wrapText="1"/>
    </xf>
    <xf numFmtId="173" fontId="40" fillId="24" borderId="11" xfId="0" applyNumberFormat="1" applyFont="1" applyFill="1" applyBorder="1" applyAlignment="1">
      <alignment horizontal="right" wrapText="1"/>
    </xf>
    <xf numFmtId="0" fontId="40" fillId="0" borderId="0" xfId="0" applyFont="1" applyAlignment="1">
      <alignment/>
    </xf>
    <xf numFmtId="0" fontId="12" fillId="0" borderId="0" xfId="0" applyFont="1" applyAlignment="1">
      <alignment/>
    </xf>
    <xf numFmtId="0" fontId="40" fillId="32" borderId="12" xfId="0" applyFont="1" applyFill="1" applyBorder="1" applyAlignment="1">
      <alignment/>
    </xf>
    <xf numFmtId="9" fontId="40" fillId="32" borderId="12" xfId="59" applyFont="1" applyFill="1" applyBorder="1" applyAlignment="1">
      <alignment/>
    </xf>
    <xf numFmtId="0" fontId="39" fillId="0" borderId="0" xfId="0" applyFont="1" applyAlignment="1">
      <alignment/>
    </xf>
    <xf numFmtId="173" fontId="39" fillId="0" borderId="0" xfId="42" applyNumberFormat="1" applyFont="1" applyAlignment="1">
      <alignment wrapText="1"/>
    </xf>
    <xf numFmtId="0" fontId="39" fillId="0" borderId="0" xfId="0" applyFont="1" applyAlignment="1">
      <alignment horizontal="right" wrapText="1"/>
    </xf>
    <xf numFmtId="0" fontId="12" fillId="0" borderId="0" xfId="0" applyFont="1" applyAlignment="1">
      <alignment/>
    </xf>
    <xf numFmtId="0" fontId="40" fillId="0" borderId="0" xfId="0" applyFont="1" applyAlignment="1">
      <alignment/>
    </xf>
    <xf numFmtId="0" fontId="12" fillId="0" borderId="10" xfId="0" applyFont="1" applyBorder="1" applyAlignment="1">
      <alignment wrapText="1"/>
    </xf>
    <xf numFmtId="0" fontId="12" fillId="0" borderId="10" xfId="0" applyFont="1" applyBorder="1" applyAlignment="1">
      <alignment horizontal="center" wrapText="1"/>
    </xf>
    <xf numFmtId="0" fontId="12" fillId="0" borderId="10" xfId="0" applyFont="1" applyBorder="1" applyAlignment="1">
      <alignment horizontal="right" wrapText="1"/>
    </xf>
    <xf numFmtId="0" fontId="40" fillId="30" borderId="0" xfId="0" applyFont="1" applyFill="1" applyAlignment="1">
      <alignment wrapText="1"/>
    </xf>
    <xf numFmtId="0" fontId="40" fillId="31" borderId="0" xfId="0" applyFont="1" applyFill="1" applyAlignment="1">
      <alignment wrapText="1"/>
    </xf>
    <xf numFmtId="9" fontId="40" fillId="0" borderId="0" xfId="59" applyFont="1" applyAlignment="1">
      <alignment horizontal="right"/>
    </xf>
    <xf numFmtId="49" fontId="40" fillId="0" borderId="0" xfId="0" applyNumberFormat="1" applyFont="1" applyAlignment="1">
      <alignment wrapText="1"/>
    </xf>
    <xf numFmtId="49" fontId="40" fillId="0" borderId="0" xfId="0" applyNumberFormat="1" applyFont="1" applyBorder="1" applyAlignment="1">
      <alignment wrapText="1"/>
    </xf>
    <xf numFmtId="173" fontId="40" fillId="30" borderId="0" xfId="42" applyNumberFormat="1" applyFont="1" applyFill="1" applyBorder="1" applyAlignment="1">
      <alignment horizontal="right" wrapText="1"/>
    </xf>
    <xf numFmtId="173" fontId="40" fillId="0" borderId="0" xfId="42" applyNumberFormat="1" applyFont="1" applyAlignment="1">
      <alignment wrapText="1"/>
    </xf>
    <xf numFmtId="173" fontId="13" fillId="0" borderId="0" xfId="42" applyNumberFormat="1" applyFont="1" applyAlignment="1">
      <alignment horizontal="right" wrapText="1"/>
    </xf>
    <xf numFmtId="0" fontId="40" fillId="0" borderId="12" xfId="0" applyFont="1" applyFill="1" applyBorder="1" applyAlignment="1">
      <alignment horizontal="left" indent="2"/>
    </xf>
    <xf numFmtId="9" fontId="40" fillId="0" borderId="0" xfId="0" applyNumberFormat="1" applyFont="1" applyAlignment="1">
      <alignment wrapText="1"/>
    </xf>
    <xf numFmtId="0" fontId="14" fillId="31"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171450</xdr:rowOff>
    </xdr:from>
    <xdr:to>
      <xdr:col>0</xdr:col>
      <xdr:colOff>2619375</xdr:colOff>
      <xdr:row>0</xdr:row>
      <xdr:rowOff>1619250</xdr:rowOff>
    </xdr:to>
    <xdr:pic>
      <xdr:nvPicPr>
        <xdr:cNvPr id="1" name="Picture 2" descr="TGHN-256x151px"/>
        <xdr:cNvPicPr preferRelativeResize="1">
          <a:picLocks noChangeAspect="1"/>
        </xdr:cNvPicPr>
      </xdr:nvPicPr>
      <xdr:blipFill>
        <a:blip r:embed="rId1"/>
        <a:stretch>
          <a:fillRect/>
        </a:stretch>
      </xdr:blipFill>
      <xdr:spPr>
        <a:xfrm>
          <a:off x="76200" y="171450"/>
          <a:ext cx="253365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5"/>
  <sheetViews>
    <sheetView tabSelected="1" zoomScalePageLayoutView="0" workbookViewId="0" topLeftCell="A1">
      <pane ySplit="1" topLeftCell="A2" activePane="bottomLeft" state="frozen"/>
      <selection pane="topLeft" activeCell="A1" sqref="A1"/>
      <selection pane="bottomLeft" activeCell="G4" sqref="G4"/>
    </sheetView>
  </sheetViews>
  <sheetFormatPr defaultColWidth="8.59765625" defaultRowHeight="15"/>
  <cols>
    <col min="1" max="1" width="28" style="26" bestFit="1" customWidth="1"/>
    <col min="2" max="2" width="11.19921875" style="26" bestFit="1" customWidth="1"/>
    <col min="3" max="3" width="10.5" style="26" bestFit="1" customWidth="1"/>
    <col min="4" max="4" width="6.296875" style="26" bestFit="1" customWidth="1"/>
    <col min="5" max="5" width="10.19921875" style="26" bestFit="1" customWidth="1"/>
    <col min="6" max="6" width="10.296875" style="26" bestFit="1" customWidth="1"/>
    <col min="7" max="7" width="64.09765625" style="18" customWidth="1"/>
    <col min="8" max="16384" width="8.59765625" style="26" customWidth="1"/>
  </cols>
  <sheetData>
    <row r="1" spans="3:6" ht="150" customHeight="1">
      <c r="C1" s="44" t="s">
        <v>58</v>
      </c>
      <c r="D1" s="44"/>
      <c r="E1" s="44"/>
      <c r="F1" s="44"/>
    </row>
    <row r="2" spans="1:7" ht="15.75" customHeight="1">
      <c r="A2" s="29" t="s">
        <v>11</v>
      </c>
      <c r="B2" s="30"/>
      <c r="C2" s="30"/>
      <c r="D2" s="30"/>
      <c r="E2" s="30"/>
      <c r="F2" s="30"/>
      <c r="G2" s="22"/>
    </row>
    <row r="3" spans="1:7" ht="15">
      <c r="A3" s="30"/>
      <c r="B3" s="30"/>
      <c r="C3" s="30"/>
      <c r="D3" s="30"/>
      <c r="E3" s="30"/>
      <c r="F3" s="30"/>
      <c r="G3" s="22"/>
    </row>
    <row r="4" spans="1:7" s="5" customFormat="1" ht="45">
      <c r="A4" s="31" t="s">
        <v>0</v>
      </c>
      <c r="B4" s="32" t="s">
        <v>12</v>
      </c>
      <c r="C4" s="32" t="s">
        <v>8</v>
      </c>
      <c r="D4" s="33" t="s">
        <v>51</v>
      </c>
      <c r="E4" s="32" t="s">
        <v>13</v>
      </c>
      <c r="F4" s="32" t="s">
        <v>52</v>
      </c>
      <c r="G4" s="31" t="s">
        <v>56</v>
      </c>
    </row>
    <row r="5" spans="1:7" s="5" customFormat="1" ht="15.75" customHeight="1">
      <c r="A5" s="11"/>
      <c r="B5" s="34"/>
      <c r="C5" s="35"/>
      <c r="D5" s="11"/>
      <c r="E5" s="11"/>
      <c r="F5" s="11"/>
      <c r="G5" s="11"/>
    </row>
    <row r="6" spans="1:7" s="5" customFormat="1" ht="15.75" customHeight="1">
      <c r="A6" s="6" t="s">
        <v>15</v>
      </c>
      <c r="B6" s="34">
        <v>10</v>
      </c>
      <c r="C6" s="35">
        <v>800</v>
      </c>
      <c r="D6" s="11"/>
      <c r="E6" s="9">
        <f>C6*B6</f>
        <v>8000</v>
      </c>
      <c r="F6" s="9">
        <f>E6/ExchUSD</f>
        <v>1600</v>
      </c>
      <c r="G6" s="11"/>
    </row>
    <row r="7" spans="1:7" s="5" customFormat="1" ht="15.75" customHeight="1">
      <c r="A7" s="11"/>
      <c r="B7" s="34"/>
      <c r="C7" s="35"/>
      <c r="D7" s="11"/>
      <c r="E7" s="11"/>
      <c r="F7" s="9">
        <f>E7/ExchUSD</f>
        <v>0</v>
      </c>
      <c r="G7" s="11"/>
    </row>
    <row r="8" spans="1:7" s="5" customFormat="1" ht="15.75" customHeight="1">
      <c r="A8" s="6" t="s">
        <v>2</v>
      </c>
      <c r="B8" s="34"/>
      <c r="C8" s="35"/>
      <c r="D8" s="11"/>
      <c r="E8" s="11"/>
      <c r="F8" s="9">
        <f>E8/ExchUSD</f>
        <v>0</v>
      </c>
      <c r="G8" s="11"/>
    </row>
    <row r="9" spans="1:7" s="5" customFormat="1" ht="15.75" customHeight="1">
      <c r="A9" s="10" t="s">
        <v>53</v>
      </c>
      <c r="B9" s="7">
        <v>500</v>
      </c>
      <c r="C9" s="35">
        <v>12</v>
      </c>
      <c r="D9" s="36">
        <v>0.25</v>
      </c>
      <c r="E9" s="9">
        <f aca="true" t="shared" si="0" ref="E9:E18">B9*C9*(1+Employers)*D9</f>
        <v>1875</v>
      </c>
      <c r="F9" s="9">
        <f aca="true" t="shared" si="1" ref="F9:F18">E9/ExchUSD</f>
        <v>375</v>
      </c>
      <c r="G9" s="11"/>
    </row>
    <row r="10" spans="1:7" s="5" customFormat="1" ht="15.75" customHeight="1">
      <c r="A10" s="10" t="s">
        <v>31</v>
      </c>
      <c r="B10" s="7">
        <v>350</v>
      </c>
      <c r="C10" s="35">
        <v>12</v>
      </c>
      <c r="D10" s="36">
        <v>0.25</v>
      </c>
      <c r="E10" s="9">
        <f t="shared" si="0"/>
        <v>1312.5</v>
      </c>
      <c r="F10" s="9">
        <f t="shared" si="1"/>
        <v>262.5</v>
      </c>
      <c r="G10" s="11"/>
    </row>
    <row r="11" spans="1:7" s="5" customFormat="1" ht="15.75" customHeight="1">
      <c r="A11" s="11" t="s">
        <v>3</v>
      </c>
      <c r="B11" s="7">
        <v>250</v>
      </c>
      <c r="C11" s="8">
        <v>12</v>
      </c>
      <c r="D11" s="36">
        <v>1</v>
      </c>
      <c r="E11" s="9">
        <f t="shared" si="0"/>
        <v>3750</v>
      </c>
      <c r="F11" s="9">
        <f t="shared" si="1"/>
        <v>750</v>
      </c>
      <c r="G11" s="11"/>
    </row>
    <row r="12" spans="1:7" s="5" customFormat="1" ht="15.75" customHeight="1">
      <c r="A12" s="11" t="s">
        <v>4</v>
      </c>
      <c r="B12" s="7">
        <v>200</v>
      </c>
      <c r="C12" s="8">
        <v>12</v>
      </c>
      <c r="D12" s="36">
        <v>1</v>
      </c>
      <c r="E12" s="9">
        <f t="shared" si="0"/>
        <v>3000</v>
      </c>
      <c r="F12" s="9">
        <f t="shared" si="1"/>
        <v>600</v>
      </c>
      <c r="G12" s="11"/>
    </row>
    <row r="13" spans="1:7" s="5" customFormat="1" ht="15.75" customHeight="1">
      <c r="A13" s="11" t="s">
        <v>54</v>
      </c>
      <c r="B13" s="7">
        <v>200</v>
      </c>
      <c r="C13" s="8">
        <v>12</v>
      </c>
      <c r="D13" s="36">
        <v>0.5</v>
      </c>
      <c r="E13" s="9">
        <f t="shared" si="0"/>
        <v>1500</v>
      </c>
      <c r="F13" s="9">
        <f t="shared" si="1"/>
        <v>300</v>
      </c>
      <c r="G13" s="11"/>
    </row>
    <row r="14" spans="1:7" s="5" customFormat="1" ht="15.75" customHeight="1">
      <c r="A14" s="37" t="s">
        <v>5</v>
      </c>
      <c r="B14" s="7">
        <v>200</v>
      </c>
      <c r="C14" s="8">
        <v>12</v>
      </c>
      <c r="D14" s="36">
        <v>0.5</v>
      </c>
      <c r="E14" s="9">
        <f t="shared" si="0"/>
        <v>1500</v>
      </c>
      <c r="F14" s="9">
        <f t="shared" si="1"/>
        <v>300</v>
      </c>
      <c r="G14" s="11"/>
    </row>
    <row r="15" spans="1:7" s="5" customFormat="1" ht="15.75" customHeight="1">
      <c r="A15" s="37" t="s">
        <v>16</v>
      </c>
      <c r="B15" s="7">
        <v>200</v>
      </c>
      <c r="C15" s="8">
        <v>12</v>
      </c>
      <c r="D15" s="36">
        <v>1</v>
      </c>
      <c r="E15" s="9">
        <f t="shared" si="0"/>
        <v>3000</v>
      </c>
      <c r="F15" s="9">
        <f t="shared" si="1"/>
        <v>600</v>
      </c>
      <c r="G15" s="11"/>
    </row>
    <row r="16" spans="1:7" s="5" customFormat="1" ht="15.75" customHeight="1">
      <c r="A16" s="11" t="s">
        <v>30</v>
      </c>
      <c r="B16" s="7">
        <v>350</v>
      </c>
      <c r="C16" s="8">
        <v>12</v>
      </c>
      <c r="D16" s="36">
        <v>0.25</v>
      </c>
      <c r="E16" s="9">
        <f t="shared" si="0"/>
        <v>1312.5</v>
      </c>
      <c r="F16" s="9">
        <f t="shared" si="1"/>
        <v>262.5</v>
      </c>
      <c r="G16" s="11"/>
    </row>
    <row r="17" spans="1:7" s="5" customFormat="1" ht="15.75" customHeight="1">
      <c r="A17" s="37" t="s">
        <v>28</v>
      </c>
      <c r="B17" s="7">
        <v>350</v>
      </c>
      <c r="C17" s="8">
        <v>12</v>
      </c>
      <c r="D17" s="36">
        <v>0.25</v>
      </c>
      <c r="E17" s="9">
        <f t="shared" si="0"/>
        <v>1312.5</v>
      </c>
      <c r="F17" s="9">
        <f t="shared" si="1"/>
        <v>262.5</v>
      </c>
      <c r="G17" s="11"/>
    </row>
    <row r="18" spans="1:7" s="5" customFormat="1" ht="15.75" customHeight="1">
      <c r="A18" s="37" t="s">
        <v>29</v>
      </c>
      <c r="B18" s="7">
        <v>200</v>
      </c>
      <c r="C18" s="8">
        <v>12</v>
      </c>
      <c r="D18" s="36">
        <v>0.25</v>
      </c>
      <c r="E18" s="9">
        <f t="shared" si="0"/>
        <v>750</v>
      </c>
      <c r="F18" s="9">
        <f t="shared" si="1"/>
        <v>150</v>
      </c>
      <c r="G18" s="11"/>
    </row>
    <row r="19" spans="1:7" s="5" customFormat="1" ht="15.75" customHeight="1">
      <c r="A19" s="38"/>
      <c r="B19" s="39"/>
      <c r="C19" s="8"/>
      <c r="D19" s="36"/>
      <c r="E19" s="9"/>
      <c r="F19" s="9"/>
      <c r="G19" s="11"/>
    </row>
    <row r="20" spans="1:7" s="5" customFormat="1" ht="15.75" customHeight="1">
      <c r="A20" s="6" t="s">
        <v>6</v>
      </c>
      <c r="B20" s="12"/>
      <c r="C20" s="8"/>
      <c r="D20" s="9"/>
      <c r="E20" s="9"/>
      <c r="F20" s="9"/>
      <c r="G20" s="11"/>
    </row>
    <row r="21" spans="1:7" s="5" customFormat="1" ht="15.75" customHeight="1">
      <c r="A21" s="11" t="s">
        <v>1</v>
      </c>
      <c r="B21" s="7">
        <v>5000</v>
      </c>
      <c r="C21" s="8">
        <v>1</v>
      </c>
      <c r="D21" s="9"/>
      <c r="E21" s="9">
        <f>+C21*B21</f>
        <v>5000</v>
      </c>
      <c r="F21" s="9">
        <f>E21/ExchUSD</f>
        <v>1000</v>
      </c>
      <c r="G21" s="11"/>
    </row>
    <row r="22" spans="1:7" s="5" customFormat="1" ht="15.75" customHeight="1">
      <c r="A22" s="11" t="s">
        <v>55</v>
      </c>
      <c r="B22" s="7">
        <v>4000</v>
      </c>
      <c r="C22" s="8">
        <v>1</v>
      </c>
      <c r="D22" s="9"/>
      <c r="E22" s="9">
        <f>+C22*B22</f>
        <v>4000</v>
      </c>
      <c r="F22" s="9">
        <f>E22/ExchUSD</f>
        <v>800</v>
      </c>
      <c r="G22" s="11"/>
    </row>
    <row r="23" spans="1:7" s="5" customFormat="1" ht="15.75" customHeight="1">
      <c r="A23" s="11" t="s">
        <v>33</v>
      </c>
      <c r="B23" s="7">
        <v>10000</v>
      </c>
      <c r="C23" s="8">
        <v>1</v>
      </c>
      <c r="D23" s="9"/>
      <c r="E23" s="9">
        <f>+C23*B23</f>
        <v>10000</v>
      </c>
      <c r="F23" s="9">
        <f>E23/ExchUSD</f>
        <v>2000</v>
      </c>
      <c r="G23" s="11"/>
    </row>
    <row r="24" spans="2:6" s="5" customFormat="1" ht="15.75" customHeight="1">
      <c r="B24" s="2"/>
      <c r="C24" s="3"/>
      <c r="D24" s="4"/>
      <c r="E24" s="4"/>
      <c r="F24" s="4"/>
    </row>
    <row r="25" spans="1:6" s="5" customFormat="1" ht="15.75" customHeight="1">
      <c r="A25" s="6" t="s">
        <v>21</v>
      </c>
      <c r="B25" s="7"/>
      <c r="C25" s="8"/>
      <c r="D25" s="9"/>
      <c r="E25" s="9"/>
      <c r="F25" s="9"/>
    </row>
    <row r="26" spans="1:6" s="5" customFormat="1" ht="15.75" customHeight="1">
      <c r="A26" s="10" t="s">
        <v>22</v>
      </c>
      <c r="B26" s="7">
        <v>50</v>
      </c>
      <c r="C26" s="8">
        <v>500</v>
      </c>
      <c r="D26" s="9"/>
      <c r="E26" s="9">
        <f aca="true" t="shared" si="2" ref="E26:E31">C26*B26</f>
        <v>25000</v>
      </c>
      <c r="F26" s="9">
        <f aca="true" t="shared" si="3" ref="F26:F31">E26/ExchUSD</f>
        <v>5000</v>
      </c>
    </row>
    <row r="27" spans="1:6" s="5" customFormat="1" ht="15.75" customHeight="1">
      <c r="A27" s="10" t="s">
        <v>23</v>
      </c>
      <c r="B27" s="7">
        <v>50</v>
      </c>
      <c r="C27" s="8">
        <v>500</v>
      </c>
      <c r="D27" s="9"/>
      <c r="E27" s="9">
        <f t="shared" si="2"/>
        <v>25000</v>
      </c>
      <c r="F27" s="9">
        <f t="shared" si="3"/>
        <v>5000</v>
      </c>
    </row>
    <row r="28" spans="1:6" s="5" customFormat="1" ht="15.75" customHeight="1">
      <c r="A28" s="10" t="s">
        <v>24</v>
      </c>
      <c r="B28" s="7">
        <v>50</v>
      </c>
      <c r="C28" s="8">
        <v>500</v>
      </c>
      <c r="D28" s="9"/>
      <c r="E28" s="9">
        <f t="shared" si="2"/>
        <v>25000</v>
      </c>
      <c r="F28" s="9">
        <f t="shared" si="3"/>
        <v>5000</v>
      </c>
    </row>
    <row r="29" spans="1:6" s="5" customFormat="1" ht="15.75" customHeight="1">
      <c r="A29" s="10" t="s">
        <v>25</v>
      </c>
      <c r="B29" s="7">
        <v>50</v>
      </c>
      <c r="C29" s="8">
        <v>500</v>
      </c>
      <c r="D29" s="9"/>
      <c r="E29" s="9">
        <f t="shared" si="2"/>
        <v>25000</v>
      </c>
      <c r="F29" s="9">
        <f t="shared" si="3"/>
        <v>5000</v>
      </c>
    </row>
    <row r="30" spans="1:6" s="5" customFormat="1" ht="15.75" customHeight="1">
      <c r="A30" s="10" t="s">
        <v>26</v>
      </c>
      <c r="B30" s="7">
        <v>50</v>
      </c>
      <c r="C30" s="8">
        <v>500</v>
      </c>
      <c r="D30" s="9"/>
      <c r="E30" s="9">
        <f t="shared" si="2"/>
        <v>25000</v>
      </c>
      <c r="F30" s="9">
        <f t="shared" si="3"/>
        <v>5000</v>
      </c>
    </row>
    <row r="31" spans="1:6" s="5" customFormat="1" ht="15.75" customHeight="1">
      <c r="A31" s="10" t="s">
        <v>27</v>
      </c>
      <c r="B31" s="7">
        <v>50</v>
      </c>
      <c r="C31" s="8">
        <v>500</v>
      </c>
      <c r="D31" s="9"/>
      <c r="E31" s="9">
        <f t="shared" si="2"/>
        <v>25000</v>
      </c>
      <c r="F31" s="9">
        <f t="shared" si="3"/>
        <v>5000</v>
      </c>
    </row>
    <row r="32" spans="1:6" s="5" customFormat="1" ht="15.75" customHeight="1">
      <c r="A32" s="10" t="s">
        <v>37</v>
      </c>
      <c r="B32" s="7">
        <v>50</v>
      </c>
      <c r="C32" s="8">
        <v>500</v>
      </c>
      <c r="D32" s="9"/>
      <c r="E32" s="9">
        <f>C32*B32</f>
        <v>25000</v>
      </c>
      <c r="F32" s="9">
        <f aca="true" t="shared" si="4" ref="F32:F38">E32/ExchUSD</f>
        <v>5000</v>
      </c>
    </row>
    <row r="33" spans="1:6" s="5" customFormat="1" ht="15.75" customHeight="1">
      <c r="A33" s="10" t="s">
        <v>38</v>
      </c>
      <c r="B33" s="7">
        <v>50</v>
      </c>
      <c r="C33" s="8">
        <v>500</v>
      </c>
      <c r="D33" s="9"/>
      <c r="E33" s="9">
        <f>C33*B33</f>
        <v>25000</v>
      </c>
      <c r="F33" s="9">
        <f t="shared" si="4"/>
        <v>5000</v>
      </c>
    </row>
    <row r="34" spans="1:6" s="5" customFormat="1" ht="15.75" customHeight="1">
      <c r="A34" s="10" t="s">
        <v>39</v>
      </c>
      <c r="B34" s="7">
        <v>50</v>
      </c>
      <c r="C34" s="8">
        <v>500</v>
      </c>
      <c r="D34" s="9"/>
      <c r="E34" s="9">
        <f>C34*B34</f>
        <v>25000</v>
      </c>
      <c r="F34" s="9">
        <f t="shared" si="4"/>
        <v>5000</v>
      </c>
    </row>
    <row r="35" spans="1:6" s="5" customFormat="1" ht="15.75" customHeight="1">
      <c r="A35" s="10" t="s">
        <v>40</v>
      </c>
      <c r="B35" s="7">
        <v>50</v>
      </c>
      <c r="C35" s="8">
        <v>500</v>
      </c>
      <c r="D35" s="9"/>
      <c r="E35" s="9">
        <f>C35*B35</f>
        <v>25000</v>
      </c>
      <c r="F35" s="9">
        <f t="shared" si="4"/>
        <v>5000</v>
      </c>
    </row>
    <row r="36" spans="1:6" s="5" customFormat="1" ht="15.75" customHeight="1">
      <c r="A36" s="10" t="s">
        <v>41</v>
      </c>
      <c r="B36" s="7">
        <v>50</v>
      </c>
      <c r="C36" s="8">
        <v>500</v>
      </c>
      <c r="D36" s="9"/>
      <c r="E36" s="9">
        <f>B36*C36</f>
        <v>25000</v>
      </c>
      <c r="F36" s="9">
        <f t="shared" si="4"/>
        <v>5000</v>
      </c>
    </row>
    <row r="37" spans="1:6" s="5" customFormat="1" ht="15.75" customHeight="1">
      <c r="A37" s="10" t="s">
        <v>42</v>
      </c>
      <c r="B37" s="7">
        <v>50</v>
      </c>
      <c r="C37" s="8">
        <v>500</v>
      </c>
      <c r="D37" s="9"/>
      <c r="E37" s="9">
        <f>B37*C37</f>
        <v>25000</v>
      </c>
      <c r="F37" s="9">
        <f t="shared" si="4"/>
        <v>5000</v>
      </c>
    </row>
    <row r="38" spans="1:6" s="5" customFormat="1" ht="15.75" customHeight="1">
      <c r="A38" s="10" t="s">
        <v>43</v>
      </c>
      <c r="B38" s="7">
        <v>50</v>
      </c>
      <c r="C38" s="8">
        <v>500</v>
      </c>
      <c r="D38" s="9"/>
      <c r="E38" s="9">
        <f>B38*C38</f>
        <v>25000</v>
      </c>
      <c r="F38" s="9">
        <f t="shared" si="4"/>
        <v>5000</v>
      </c>
    </row>
    <row r="39" spans="1:6" s="5" customFormat="1" ht="15.75" customHeight="1">
      <c r="A39" s="11"/>
      <c r="B39" s="12"/>
      <c r="C39" s="8"/>
      <c r="D39" s="9"/>
      <c r="E39" s="9">
        <f aca="true" t="shared" si="5" ref="E39:E46">B39*C39</f>
        <v>0</v>
      </c>
      <c r="F39" s="9">
        <f aca="true" t="shared" si="6" ref="F39:F46">E39/ExchUSD</f>
        <v>0</v>
      </c>
    </row>
    <row r="40" spans="1:6" s="5" customFormat="1" ht="15.75" customHeight="1">
      <c r="A40" s="6" t="s">
        <v>17</v>
      </c>
      <c r="B40" s="12"/>
      <c r="C40" s="8"/>
      <c r="D40" s="9"/>
      <c r="E40" s="9">
        <f t="shared" si="5"/>
        <v>0</v>
      </c>
      <c r="F40" s="9">
        <f t="shared" si="6"/>
        <v>0</v>
      </c>
    </row>
    <row r="41" spans="1:6" s="5" customFormat="1" ht="15.75" customHeight="1">
      <c r="A41" s="10" t="s">
        <v>18</v>
      </c>
      <c r="B41" s="12">
        <v>500</v>
      </c>
      <c r="C41" s="8">
        <v>100</v>
      </c>
      <c r="D41" s="9"/>
      <c r="E41" s="9">
        <f t="shared" si="5"/>
        <v>50000</v>
      </c>
      <c r="F41" s="9">
        <f t="shared" si="6"/>
        <v>10000</v>
      </c>
    </row>
    <row r="42" spans="1:6" s="5" customFormat="1" ht="15.75" customHeight="1">
      <c r="A42" s="10" t="s">
        <v>19</v>
      </c>
      <c r="B42" s="12">
        <v>200</v>
      </c>
      <c r="C42" s="8">
        <v>500</v>
      </c>
      <c r="D42" s="9"/>
      <c r="E42" s="9">
        <f t="shared" si="5"/>
        <v>100000</v>
      </c>
      <c r="F42" s="9">
        <f t="shared" si="6"/>
        <v>20000</v>
      </c>
    </row>
    <row r="43" spans="1:6" s="5" customFormat="1" ht="15.75" customHeight="1">
      <c r="A43" s="10" t="s">
        <v>32</v>
      </c>
      <c r="B43" s="7">
        <v>20</v>
      </c>
      <c r="C43" s="8">
        <v>500</v>
      </c>
      <c r="D43" s="9"/>
      <c r="E43" s="9">
        <f t="shared" si="5"/>
        <v>10000</v>
      </c>
      <c r="F43" s="9">
        <f t="shared" si="6"/>
        <v>2000</v>
      </c>
    </row>
    <row r="44" spans="1:6" s="5" customFormat="1" ht="15.75" customHeight="1">
      <c r="A44" s="10" t="s">
        <v>44</v>
      </c>
      <c r="B44" s="7">
        <v>100</v>
      </c>
      <c r="C44" s="8">
        <v>500</v>
      </c>
      <c r="D44" s="9"/>
      <c r="E44" s="9">
        <f t="shared" si="5"/>
        <v>50000</v>
      </c>
      <c r="F44" s="9">
        <f t="shared" si="6"/>
        <v>10000</v>
      </c>
    </row>
    <row r="45" spans="1:6" s="5" customFormat="1" ht="15.75" customHeight="1">
      <c r="A45" s="11"/>
      <c r="B45" s="12"/>
      <c r="C45" s="8"/>
      <c r="D45" s="9"/>
      <c r="E45" s="9">
        <f t="shared" si="5"/>
        <v>0</v>
      </c>
      <c r="F45" s="9">
        <f t="shared" si="6"/>
        <v>0</v>
      </c>
    </row>
    <row r="46" spans="1:6" s="5" customFormat="1" ht="15.75" customHeight="1">
      <c r="A46" s="6" t="s">
        <v>20</v>
      </c>
      <c r="B46" s="12"/>
      <c r="C46" s="8"/>
      <c r="D46" s="9"/>
      <c r="E46" s="9">
        <f t="shared" si="5"/>
        <v>0</v>
      </c>
      <c r="F46" s="9">
        <f t="shared" si="6"/>
        <v>0</v>
      </c>
    </row>
    <row r="47" spans="1:6" s="5" customFormat="1" ht="15.75" customHeight="1">
      <c r="A47" s="10" t="s">
        <v>45</v>
      </c>
      <c r="B47" s="7">
        <v>250</v>
      </c>
      <c r="C47" s="8">
        <v>15</v>
      </c>
      <c r="D47" s="9"/>
      <c r="E47" s="9">
        <f>+C47*B47</f>
        <v>3750</v>
      </c>
      <c r="F47" s="9">
        <f aca="true" t="shared" si="7" ref="F47:F54">E47/ExchUSD</f>
        <v>750</v>
      </c>
    </row>
    <row r="48" spans="1:7" s="5" customFormat="1" ht="15.75" customHeight="1">
      <c r="A48" s="11" t="s">
        <v>7</v>
      </c>
      <c r="B48" s="7">
        <v>1000</v>
      </c>
      <c r="C48" s="8">
        <v>1</v>
      </c>
      <c r="D48" s="9"/>
      <c r="E48" s="9">
        <f>+C48*B48</f>
        <v>1000</v>
      </c>
      <c r="F48" s="9">
        <f t="shared" si="7"/>
        <v>200</v>
      </c>
      <c r="G48" s="18"/>
    </row>
    <row r="49" spans="1:6" s="5" customFormat="1" ht="15.75" customHeight="1">
      <c r="A49" s="11" t="s">
        <v>46</v>
      </c>
      <c r="B49" s="7">
        <v>500</v>
      </c>
      <c r="C49" s="8">
        <v>1</v>
      </c>
      <c r="D49" s="9"/>
      <c r="E49" s="9">
        <f>+C49*B49</f>
        <v>500</v>
      </c>
      <c r="F49" s="9">
        <f t="shared" si="7"/>
        <v>100</v>
      </c>
    </row>
    <row r="50" spans="1:6" s="5" customFormat="1" ht="15.75" customHeight="1">
      <c r="A50" s="11" t="s">
        <v>36</v>
      </c>
      <c r="B50" s="7">
        <v>500</v>
      </c>
      <c r="C50" s="8">
        <v>1</v>
      </c>
      <c r="D50" s="9"/>
      <c r="E50" s="9">
        <f>+C50*B50</f>
        <v>500</v>
      </c>
      <c r="F50" s="9">
        <f>E50/ExchUSD</f>
        <v>100</v>
      </c>
    </row>
    <row r="51" spans="1:6" s="5" customFormat="1" ht="15.75" customHeight="1">
      <c r="A51" s="11" t="s">
        <v>47</v>
      </c>
      <c r="B51" s="7">
        <v>10</v>
      </c>
      <c r="C51" s="8">
        <v>500</v>
      </c>
      <c r="D51" s="9"/>
      <c r="E51" s="9">
        <f>+C51*B51</f>
        <v>5000</v>
      </c>
      <c r="F51" s="9">
        <f t="shared" si="7"/>
        <v>1000</v>
      </c>
    </row>
    <row r="52" spans="1:6" s="5" customFormat="1" ht="15.75" customHeight="1">
      <c r="A52" s="13" t="s">
        <v>48</v>
      </c>
      <c r="B52" s="7">
        <v>10</v>
      </c>
      <c r="C52" s="8">
        <v>1000</v>
      </c>
      <c r="D52" s="9"/>
      <c r="E52" s="9">
        <f>C52*B52</f>
        <v>10000</v>
      </c>
      <c r="F52" s="9">
        <f t="shared" si="7"/>
        <v>2000</v>
      </c>
    </row>
    <row r="53" spans="1:6" s="5" customFormat="1" ht="15.75" customHeight="1">
      <c r="A53" s="13" t="s">
        <v>34</v>
      </c>
      <c r="B53" s="7">
        <v>500</v>
      </c>
      <c r="C53" s="8">
        <v>1</v>
      </c>
      <c r="D53" s="9"/>
      <c r="E53" s="9">
        <f>C53*B53</f>
        <v>500</v>
      </c>
      <c r="F53" s="9">
        <f t="shared" si="7"/>
        <v>100</v>
      </c>
    </row>
    <row r="54" spans="1:6" s="5" customFormat="1" ht="15.75" customHeight="1">
      <c r="A54" s="10" t="s">
        <v>35</v>
      </c>
      <c r="B54" s="7">
        <v>500</v>
      </c>
      <c r="C54" s="8">
        <v>1</v>
      </c>
      <c r="D54" s="9"/>
      <c r="E54" s="9">
        <f>C54*B54</f>
        <v>500</v>
      </c>
      <c r="F54" s="9">
        <f t="shared" si="7"/>
        <v>100</v>
      </c>
    </row>
    <row r="55" spans="1:6" s="5" customFormat="1" ht="15.75" customHeight="1">
      <c r="A55" s="14" t="s">
        <v>9</v>
      </c>
      <c r="B55" s="15"/>
      <c r="C55" s="16"/>
      <c r="D55" s="16"/>
      <c r="E55" s="17">
        <f>SUM(E8:E54)</f>
        <v>595062.5</v>
      </c>
      <c r="F55" s="17">
        <f>SUM(F8:F54)</f>
        <v>119012.5</v>
      </c>
    </row>
    <row r="56" spans="1:6" s="5" customFormat="1" ht="15.75" customHeight="1">
      <c r="A56" s="1"/>
      <c r="C56" s="27"/>
      <c r="D56" s="27"/>
      <c r="E56" s="28"/>
      <c r="F56" s="28"/>
    </row>
    <row r="57" spans="1:6" s="5" customFormat="1" ht="15.75" customHeight="1">
      <c r="A57" s="11" t="s">
        <v>57</v>
      </c>
      <c r="B57" s="43">
        <v>0.15</v>
      </c>
      <c r="C57" s="40"/>
      <c r="D57" s="40"/>
      <c r="E57" s="41">
        <f>+E55*B57</f>
        <v>89259.375</v>
      </c>
      <c r="F57" s="41">
        <f>+F55*0.15</f>
        <v>17851.875</v>
      </c>
    </row>
    <row r="58" spans="1:6" s="5" customFormat="1" ht="15.75" customHeight="1">
      <c r="A58" s="1"/>
      <c r="C58" s="27"/>
      <c r="D58" s="27"/>
      <c r="E58" s="28"/>
      <c r="F58" s="28"/>
    </row>
    <row r="59" spans="1:6" s="5" customFormat="1" ht="15.75" customHeight="1">
      <c r="A59" s="19" t="s">
        <v>10</v>
      </c>
      <c r="B59" s="20"/>
      <c r="C59" s="20"/>
      <c r="D59" s="20"/>
      <c r="E59" s="21">
        <f>+E57+E55</f>
        <v>684321.875</v>
      </c>
      <c r="F59" s="21">
        <f>+F57+F55</f>
        <v>136864.375</v>
      </c>
    </row>
    <row r="60" spans="1:6" ht="15.75" customHeight="1">
      <c r="A60" s="22"/>
      <c r="B60" s="22"/>
      <c r="C60" s="22"/>
      <c r="D60" s="22"/>
      <c r="E60" s="22"/>
      <c r="F60" s="22"/>
    </row>
    <row r="61" spans="1:6" ht="15.75" customHeight="1">
      <c r="A61" s="23" t="s">
        <v>49</v>
      </c>
      <c r="B61" s="22"/>
      <c r="C61" s="22"/>
      <c r="D61" s="22"/>
      <c r="E61" s="22"/>
      <c r="F61" s="22"/>
    </row>
    <row r="62" spans="1:9" s="18" customFormat="1" ht="15.75" customHeight="1">
      <c r="A62" s="42" t="s">
        <v>14</v>
      </c>
      <c r="B62" s="24">
        <v>5</v>
      </c>
      <c r="C62" s="22"/>
      <c r="D62" s="22"/>
      <c r="E62" s="22"/>
      <c r="F62" s="22"/>
      <c r="H62" s="26"/>
      <c r="I62" s="26"/>
    </row>
    <row r="63" spans="1:9" s="18" customFormat="1" ht="15.75" customHeight="1">
      <c r="A63" s="42" t="s">
        <v>50</v>
      </c>
      <c r="B63" s="25">
        <v>0.25</v>
      </c>
      <c r="C63" s="22"/>
      <c r="D63" s="22"/>
      <c r="E63" s="22"/>
      <c r="F63" s="22"/>
      <c r="H63" s="26"/>
      <c r="I63" s="26"/>
    </row>
    <row r="64" spans="8:9" s="18" customFormat="1" ht="15.75" customHeight="1">
      <c r="H64" s="26"/>
      <c r="I64" s="26"/>
    </row>
    <row r="65" spans="1:9" s="18" customFormat="1" ht="15.75" customHeight="1">
      <c r="A65" s="26"/>
      <c r="B65" s="26"/>
      <c r="C65" s="26"/>
      <c r="D65" s="26"/>
      <c r="E65" s="26"/>
      <c r="F65" s="26"/>
      <c r="H65" s="26"/>
      <c r="I65" s="26"/>
    </row>
  </sheetData>
  <sheetProtection/>
  <mergeCells count="1">
    <mergeCell ref="C1:F1"/>
  </mergeCells>
  <printOptions/>
  <pageMargins left="0.7000000000000001" right="0.7000000000000001" top="0.7500000000000001" bottom="0.7500000000000001" header="0.30000000000000004" footer="0.30000000000000004"/>
  <pageSetup horizontalDpi="600" verticalDpi="600" orientation="landscape"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 Chilengi</dc:creator>
  <cp:keywords/>
  <dc:description/>
  <cp:lastModifiedBy>Tamzin Furtado</cp:lastModifiedBy>
  <cp:lastPrinted>2009-07-08T13:31:43Z</cp:lastPrinted>
  <dcterms:created xsi:type="dcterms:W3CDTF">2009-04-03T14:15:42Z</dcterms:created>
  <dcterms:modified xsi:type="dcterms:W3CDTF">2015-11-23T12:08:24Z</dcterms:modified>
  <cp:category>GlobalHealthTrials</cp:category>
  <cp:version/>
  <cp:contentType/>
  <cp:contentStatus/>
</cp:coreProperties>
</file>